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35" yWindow="375" windowWidth="15135" windowHeight="9300" activeTab="0"/>
  </bookViews>
  <sheets>
    <sheet name="Calculations" sheetId="1" r:id="rId1"/>
    <sheet name="Gear" sheetId="2" r:id="rId2"/>
    <sheet name="Belts" sheetId="3" r:id="rId3"/>
  </sheets>
  <definedNames>
    <definedName name="Belts">'Belts'!$A:$XFD</definedName>
    <definedName name="Gear">'Gear'!$A:$XFD</definedName>
  </definedNames>
  <calcPr fullCalcOnLoad="1"/>
</workbook>
</file>

<file path=xl/sharedStrings.xml><?xml version="1.0" encoding="utf-8"?>
<sst xmlns="http://schemas.openxmlformats.org/spreadsheetml/2006/main" count="137" uniqueCount="75">
  <si>
    <t xml:space="preserve">Zähnezahl </t>
  </si>
  <si>
    <t xml:space="preserve">De </t>
  </si>
  <si>
    <t xml:space="preserve">d0 </t>
  </si>
  <si>
    <t xml:space="preserve">Df </t>
  </si>
  <si>
    <t xml:space="preserve">ND </t>
  </si>
  <si>
    <t xml:space="preserve">b </t>
  </si>
  <si>
    <t xml:space="preserve">L </t>
  </si>
  <si>
    <t xml:space="preserve">B </t>
  </si>
  <si>
    <t xml:space="preserve">  </t>
  </si>
  <si>
    <t xml:space="preserve">   </t>
  </si>
  <si>
    <t xml:space="preserve"> mm  </t>
  </si>
  <si>
    <t xml:space="preserve"> 1F </t>
  </si>
  <si>
    <t xml:space="preserve"> - </t>
  </si>
  <si>
    <t xml:space="preserve">mm  </t>
  </si>
  <si>
    <t xml:space="preserve">Typ </t>
  </si>
  <si>
    <t xml:space="preserve">Nennlänge </t>
  </si>
  <si>
    <t xml:space="preserve"> 60 XL </t>
  </si>
  <si>
    <t xml:space="preserve"> 70 XL </t>
  </si>
  <si>
    <t xml:space="preserve"> 80 XL </t>
  </si>
  <si>
    <t xml:space="preserve"> 90 XL </t>
  </si>
  <si>
    <t xml:space="preserve"> 100 XL </t>
  </si>
  <si>
    <t xml:space="preserve"> 110 XL </t>
  </si>
  <si>
    <t xml:space="preserve"> 120 XL </t>
  </si>
  <si>
    <t xml:space="preserve"> 130 XL </t>
  </si>
  <si>
    <t xml:space="preserve"> 140 XL </t>
  </si>
  <si>
    <t xml:space="preserve"> 150 XL </t>
  </si>
  <si>
    <t xml:space="preserve"> 160 XL </t>
  </si>
  <si>
    <t xml:space="preserve"> 170 XL </t>
  </si>
  <si>
    <t xml:space="preserve"> 180 XL </t>
  </si>
  <si>
    <t xml:space="preserve"> 190 XL </t>
  </si>
  <si>
    <t xml:space="preserve"> 200 XL </t>
  </si>
  <si>
    <t xml:space="preserve"> 210 XL </t>
  </si>
  <si>
    <t xml:space="preserve"> 220 XL </t>
  </si>
  <si>
    <t xml:space="preserve"> 230 XL </t>
  </si>
  <si>
    <t xml:space="preserve"> 240 XL </t>
  </si>
  <si>
    <t xml:space="preserve"> 250 XL </t>
  </si>
  <si>
    <t xml:space="preserve"> 260 XL </t>
  </si>
  <si>
    <t>Inputs</t>
  </si>
  <si>
    <t>Outputs</t>
  </si>
  <si>
    <t>Required Belt length</t>
  </si>
  <si>
    <t>Closest Belt</t>
  </si>
  <si>
    <t>Distance between the gears</t>
  </si>
  <si>
    <t>XL037</t>
  </si>
  <si>
    <t>mm</t>
  </si>
  <si>
    <t>Select a gear</t>
  </si>
  <si>
    <t>d0</t>
  </si>
  <si>
    <t>Minimal distance required</t>
  </si>
  <si>
    <t>Closest Belt Length</t>
  </si>
  <si>
    <t>Belt mm to long</t>
  </si>
  <si>
    <t>Gear Ratio I</t>
  </si>
  <si>
    <t xml:space="preserve">BeltGear 1           </t>
  </si>
  <si>
    <t>BeltGear 2</t>
  </si>
  <si>
    <t>Toothed gear on axis of beltgear 2</t>
  </si>
  <si>
    <t>displacement one rev (mm)</t>
  </si>
  <si>
    <t>step mode</t>
  </si>
  <si>
    <t>one step motor rev</t>
  </si>
  <si>
    <t>resolution</t>
  </si>
  <si>
    <t>khz limitation</t>
  </si>
  <si>
    <t>max speed due to khz limit</t>
  </si>
  <si>
    <t>motor max speed rpm</t>
  </si>
  <si>
    <t>max speed motor</t>
  </si>
  <si>
    <t>mm/min</t>
  </si>
  <si>
    <t>mm/step</t>
  </si>
  <si>
    <t>DamenCNC Belt Length and Performance calculator</t>
  </si>
  <si>
    <t>feel free to look in the code, nothing is locked!</t>
  </si>
  <si>
    <t>.</t>
  </si>
  <si>
    <t>don’t feel free to sell this file.</t>
  </si>
  <si>
    <t xml:space="preserve">BeltLength </t>
  </si>
  <si>
    <t>Number of Teeth</t>
  </si>
  <si>
    <t>Weith kg/Unit</t>
  </si>
  <si>
    <t xml:space="preserve">Amount of Units </t>
  </si>
  <si>
    <t xml:space="preserve"> 178 XL</t>
  </si>
  <si>
    <t>Number of teeth</t>
  </si>
  <si>
    <t>Weight</t>
  </si>
  <si>
    <t>grams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</si>
</sst>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0" fontId="2" fillId="34" borderId="0" xfId="0" applyFont="1" applyFill="1" applyAlignment="1">
      <alignment horizontal="right"/>
    </xf>
    <xf numFmtId="2" fontId="2" fillId="33" borderId="0" xfId="0" applyNumberFormat="1" applyFont="1" applyFill="1" applyAlignment="1">
      <alignment/>
    </xf>
    <xf numFmtId="180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1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33" borderId="0" xfId="0" applyFont="1" applyFill="1" applyAlignment="1" applyProtection="1">
      <alignment horizontal="center"/>
      <protection hidden="1"/>
    </xf>
    <xf numFmtId="180" fontId="4" fillId="33" borderId="0" xfId="0" applyNumberFormat="1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right"/>
      <protection hidden="1"/>
    </xf>
    <xf numFmtId="1" fontId="2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18</xdr:row>
      <xdr:rowOff>57150</xdr:rowOff>
    </xdr:from>
    <xdr:to>
      <xdr:col>6</xdr:col>
      <xdr:colOff>28575</xdr:colOff>
      <xdr:row>21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038475"/>
          <a:ext cx="5210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8</xdr:col>
      <xdr:colOff>581025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09550"/>
          <a:ext cx="4638675" cy="166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114300</xdr:rowOff>
    </xdr:from>
    <xdr:to>
      <xdr:col>12</xdr:col>
      <xdr:colOff>9525</xdr:colOff>
      <xdr:row>11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14300"/>
          <a:ext cx="1685925" cy="1685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3</xdr:row>
      <xdr:rowOff>38100</xdr:rowOff>
    </xdr:from>
    <xdr:to>
      <xdr:col>7</xdr:col>
      <xdr:colOff>76200</xdr:colOff>
      <xdr:row>14</xdr:row>
      <xdr:rowOff>95250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523875"/>
          <a:ext cx="1838325" cy="1838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0</xdr:rowOff>
    </xdr:from>
    <xdr:to>
      <xdr:col>4</xdr:col>
      <xdr:colOff>190500</xdr:colOff>
      <xdr:row>14</xdr:row>
      <xdr:rowOff>85725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485775"/>
          <a:ext cx="26098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9.140625" style="2" customWidth="1"/>
    <col min="2" max="2" width="29.140625" style="2" customWidth="1"/>
    <col min="3" max="3" width="17.8515625" style="2" customWidth="1"/>
    <col min="4" max="5" width="9.140625" style="2" customWidth="1"/>
    <col min="6" max="6" width="11.7109375" style="2" customWidth="1"/>
    <col min="7" max="16384" width="9.140625" style="2" customWidth="1"/>
  </cols>
  <sheetData>
    <row r="2" ht="18">
      <c r="B2" s="19" t="s">
        <v>63</v>
      </c>
    </row>
    <row r="3" spans="2:6" ht="12.75">
      <c r="B3" s="20" t="s">
        <v>64</v>
      </c>
      <c r="C3" s="20"/>
      <c r="D3" s="20" t="s">
        <v>66</v>
      </c>
      <c r="E3" s="20"/>
      <c r="F3" s="20"/>
    </row>
    <row r="4" spans="2:3" ht="12.75">
      <c r="B4" s="20" t="s">
        <v>65</v>
      </c>
      <c r="C4" s="20"/>
    </row>
    <row r="5" spans="2:7" ht="12.75">
      <c r="B5" s="1" t="s">
        <v>37</v>
      </c>
      <c r="C5" s="1" t="s">
        <v>44</v>
      </c>
      <c r="F5" s="15" t="s">
        <v>45</v>
      </c>
      <c r="G5" s="12"/>
    </row>
    <row r="6" spans="2:6" ht="12.75">
      <c r="B6" s="2" t="s">
        <v>50</v>
      </c>
      <c r="C6" s="2">
        <v>20</v>
      </c>
      <c r="D6" s="2" t="s">
        <v>42</v>
      </c>
      <c r="F6" s="16">
        <f>C6*1.617</f>
        <v>32.34</v>
      </c>
    </row>
    <row r="7" spans="2:6" ht="12.75">
      <c r="B7" s="2" t="s">
        <v>51</v>
      </c>
      <c r="C7" s="2">
        <v>60</v>
      </c>
      <c r="D7" s="2" t="s">
        <v>42</v>
      </c>
      <c r="F7" s="16">
        <f>C7*1.617</f>
        <v>97.02</v>
      </c>
    </row>
    <row r="8" spans="2:4" ht="12.75">
      <c r="B8" s="2" t="s">
        <v>41</v>
      </c>
      <c r="C8" s="2">
        <v>80</v>
      </c>
      <c r="D8" s="2" t="s">
        <v>43</v>
      </c>
    </row>
    <row r="9" spans="2:4" ht="12.75">
      <c r="B9" s="13" t="s">
        <v>46</v>
      </c>
      <c r="C9" s="14">
        <f>(F7/2+F6/2)*1.1</f>
        <v>71.14800000000001</v>
      </c>
      <c r="D9" s="13" t="s">
        <v>43</v>
      </c>
    </row>
    <row r="10" ht="12.75">
      <c r="B10" s="1" t="s">
        <v>38</v>
      </c>
    </row>
    <row r="11" spans="2:4" ht="12.75">
      <c r="B11" s="2" t="s">
        <v>39</v>
      </c>
      <c r="C11" s="7">
        <f>2*C8+1.57*(F6+F7)+((F6-F7)^2)/(4*C8)</f>
        <v>376.168645</v>
      </c>
      <c r="D11" s="2" t="s">
        <v>43</v>
      </c>
    </row>
    <row r="12" spans="2:5" ht="12.75">
      <c r="B12" s="2" t="s">
        <v>40</v>
      </c>
      <c r="C12" s="2">
        <f>E12+10</f>
        <v>150</v>
      </c>
      <c r="D12" s="2" t="s">
        <v>42</v>
      </c>
      <c r="E12" s="17">
        <f>VLOOKUP(C11,F54:G79,2,TRUE)</f>
        <v>140</v>
      </c>
    </row>
    <row r="13" spans="2:5" ht="12.75">
      <c r="B13" s="2" t="s">
        <v>47</v>
      </c>
      <c r="C13" s="2">
        <f>C12*2.54</f>
        <v>381</v>
      </c>
      <c r="D13" s="2" t="s">
        <v>43</v>
      </c>
      <c r="E13" s="17"/>
    </row>
    <row r="14" spans="2:4" ht="12.75">
      <c r="B14" s="2" t="s">
        <v>48</v>
      </c>
      <c r="C14" s="7">
        <f>C13-C11</f>
        <v>4.831354999999974</v>
      </c>
      <c r="D14" s="2" t="s">
        <v>43</v>
      </c>
    </row>
    <row r="19" ht="12.75"/>
    <row r="20" ht="12.75"/>
    <row r="21" ht="12.75"/>
    <row r="22" ht="12.75"/>
    <row r="24" ht="12.75">
      <c r="B24" s="1" t="s">
        <v>52</v>
      </c>
    </row>
    <row r="25" ht="12.75">
      <c r="B25" s="1" t="s">
        <v>37</v>
      </c>
    </row>
    <row r="26" spans="2:3" ht="12.75">
      <c r="B26" s="2" t="s">
        <v>49</v>
      </c>
      <c r="C26" s="2">
        <v>10</v>
      </c>
    </row>
    <row r="27" spans="2:3" ht="12.75">
      <c r="B27" s="2" t="s">
        <v>53</v>
      </c>
      <c r="C27" s="2">
        <v>200</v>
      </c>
    </row>
    <row r="28" spans="2:3" ht="12.75">
      <c r="B28" s="2" t="s">
        <v>54</v>
      </c>
      <c r="C28" s="2">
        <v>1600</v>
      </c>
    </row>
    <row r="29" spans="2:3" ht="12.75">
      <c r="B29" s="2" t="s">
        <v>57</v>
      </c>
      <c r="C29" s="2">
        <v>75</v>
      </c>
    </row>
    <row r="30" spans="2:3" ht="12.75">
      <c r="B30" s="2" t="s">
        <v>59</v>
      </c>
      <c r="C30" s="2">
        <v>1200</v>
      </c>
    </row>
    <row r="31" ht="12.75">
      <c r="B31" s="1" t="s">
        <v>38</v>
      </c>
    </row>
    <row r="32" spans="2:3" ht="12.75">
      <c r="B32" s="2" t="s">
        <v>55</v>
      </c>
      <c r="C32" s="2">
        <f>C27/C26</f>
        <v>20</v>
      </c>
    </row>
    <row r="33" spans="2:4" ht="12.75">
      <c r="B33" s="2" t="s">
        <v>56</v>
      </c>
      <c r="C33" s="2">
        <f>C32/C28</f>
        <v>0.0125</v>
      </c>
      <c r="D33" s="2" t="s">
        <v>62</v>
      </c>
    </row>
    <row r="34" spans="2:4" ht="12.75">
      <c r="B34" s="2" t="s">
        <v>58</v>
      </c>
      <c r="C34" s="18">
        <f>(C29*1000*60)*C33</f>
        <v>56250</v>
      </c>
      <c r="D34" s="2" t="s">
        <v>61</v>
      </c>
    </row>
    <row r="35" spans="2:4" ht="12.75">
      <c r="B35" s="2" t="s">
        <v>60</v>
      </c>
      <c r="C35" s="2">
        <f>C30*C32</f>
        <v>24000</v>
      </c>
      <c r="D35" s="2" t="s">
        <v>61</v>
      </c>
    </row>
    <row r="51" spans="2:11" ht="12.75">
      <c r="B51" s="4" t="s">
        <v>0</v>
      </c>
      <c r="C51" s="5" t="s">
        <v>2</v>
      </c>
      <c r="F51" s="9"/>
      <c r="G51" s="9"/>
      <c r="J51" s="2">
        <v>200</v>
      </c>
      <c r="K51" s="2">
        <v>25</v>
      </c>
    </row>
    <row r="52" spans="2:11" ht="12.75">
      <c r="B52" s="3"/>
      <c r="C52" s="6" t="s">
        <v>13</v>
      </c>
      <c r="F52" s="10" t="s">
        <v>15</v>
      </c>
      <c r="G52" s="10" t="s">
        <v>14</v>
      </c>
      <c r="J52" s="2">
        <v>400</v>
      </c>
      <c r="K52" s="2">
        <v>75</v>
      </c>
    </row>
    <row r="53" spans="2:10" ht="12.75">
      <c r="B53" s="3"/>
      <c r="C53" s="6"/>
      <c r="F53" s="10" t="s">
        <v>10</v>
      </c>
      <c r="G53" s="10" t="s">
        <v>9</v>
      </c>
      <c r="J53" s="2">
        <v>500</v>
      </c>
    </row>
    <row r="54" spans="2:10" ht="12.75">
      <c r="B54" s="2">
        <v>10</v>
      </c>
      <c r="C54" s="7">
        <v>16.17</v>
      </c>
      <c r="F54" s="2">
        <f aca="true" t="shared" si="0" ref="F54:F79">G54*2.54</f>
        <v>152.4</v>
      </c>
      <c r="G54" s="2">
        <v>60</v>
      </c>
      <c r="J54" s="2">
        <v>800</v>
      </c>
    </row>
    <row r="55" spans="2:10" ht="12.75">
      <c r="B55" s="2">
        <v>11</v>
      </c>
      <c r="C55" s="7">
        <v>17.79</v>
      </c>
      <c r="F55" s="2">
        <f t="shared" si="0"/>
        <v>177.8</v>
      </c>
      <c r="G55" s="2">
        <v>70</v>
      </c>
      <c r="J55" s="2">
        <v>1600</v>
      </c>
    </row>
    <row r="56" spans="2:10" ht="12.75">
      <c r="B56" s="2">
        <v>12</v>
      </c>
      <c r="C56" s="7">
        <v>19.4</v>
      </c>
      <c r="F56" s="2">
        <f t="shared" si="0"/>
        <v>203.2</v>
      </c>
      <c r="G56" s="2">
        <v>80</v>
      </c>
      <c r="J56" s="2">
        <v>3200</v>
      </c>
    </row>
    <row r="57" spans="2:10" ht="12.75">
      <c r="B57" s="2">
        <v>13</v>
      </c>
      <c r="C57" s="7">
        <v>21.02</v>
      </c>
      <c r="F57" s="2">
        <f t="shared" si="0"/>
        <v>228.6</v>
      </c>
      <c r="G57" s="2">
        <v>90</v>
      </c>
      <c r="J57" s="2">
        <v>6400</v>
      </c>
    </row>
    <row r="58" spans="2:10" ht="12.75">
      <c r="B58" s="2">
        <v>14</v>
      </c>
      <c r="C58" s="7">
        <v>22.64</v>
      </c>
      <c r="F58" s="2">
        <f t="shared" si="0"/>
        <v>238.76</v>
      </c>
      <c r="G58" s="2">
        <v>94</v>
      </c>
      <c r="J58" s="2">
        <f>J57*2</f>
        <v>12800</v>
      </c>
    </row>
    <row r="59" spans="2:10" ht="12.75">
      <c r="B59" s="2">
        <v>15</v>
      </c>
      <c r="C59" s="7">
        <v>24.26</v>
      </c>
      <c r="F59" s="2">
        <f t="shared" si="0"/>
        <v>254</v>
      </c>
      <c r="G59" s="2">
        <v>100</v>
      </c>
      <c r="J59" s="2">
        <f>J58*2</f>
        <v>25600</v>
      </c>
    </row>
    <row r="60" spans="2:10" ht="12.75">
      <c r="B60" s="2">
        <v>16</v>
      </c>
      <c r="C60" s="7">
        <v>25.87</v>
      </c>
      <c r="F60" s="2">
        <f t="shared" si="0"/>
        <v>269.24</v>
      </c>
      <c r="G60" s="2">
        <v>106</v>
      </c>
      <c r="J60" s="2">
        <f>J59*2</f>
        <v>51200</v>
      </c>
    </row>
    <row r="61" spans="2:10" ht="12.75">
      <c r="B61" s="2">
        <v>17</v>
      </c>
      <c r="C61" s="7">
        <v>27.49</v>
      </c>
      <c r="F61" s="2">
        <f t="shared" si="0"/>
        <v>279.4</v>
      </c>
      <c r="G61" s="2">
        <v>110</v>
      </c>
      <c r="J61" s="2">
        <v>1000</v>
      </c>
    </row>
    <row r="62" spans="2:10" ht="12.75">
      <c r="B62" s="2">
        <v>18</v>
      </c>
      <c r="C62" s="7">
        <v>29.11</v>
      </c>
      <c r="F62" s="2">
        <f t="shared" si="0"/>
        <v>304.8</v>
      </c>
      <c r="G62" s="2">
        <v>120</v>
      </c>
      <c r="J62" s="2">
        <v>2000</v>
      </c>
    </row>
    <row r="63" spans="2:10" ht="12.75">
      <c r="B63" s="2">
        <v>19</v>
      </c>
      <c r="C63" s="7">
        <v>30.72</v>
      </c>
      <c r="F63" s="2">
        <f t="shared" si="0"/>
        <v>330.2</v>
      </c>
      <c r="G63" s="2">
        <v>130</v>
      </c>
      <c r="J63" s="2">
        <v>5000</v>
      </c>
    </row>
    <row r="64" spans="2:10" ht="12.75">
      <c r="B64" s="2">
        <v>20</v>
      </c>
      <c r="C64" s="7">
        <v>32.34</v>
      </c>
      <c r="F64" s="2">
        <f t="shared" si="0"/>
        <v>355.6</v>
      </c>
      <c r="G64" s="2">
        <v>140</v>
      </c>
      <c r="J64" s="2">
        <v>8000</v>
      </c>
    </row>
    <row r="65" spans="2:10" ht="12.75">
      <c r="B65" s="2">
        <v>21</v>
      </c>
      <c r="C65" s="7">
        <v>33.96</v>
      </c>
      <c r="F65" s="2">
        <f t="shared" si="0"/>
        <v>381</v>
      </c>
      <c r="G65" s="2">
        <v>150</v>
      </c>
      <c r="J65" s="2">
        <v>20000</v>
      </c>
    </row>
    <row r="66" spans="2:10" ht="12.75">
      <c r="B66" s="2">
        <v>22</v>
      </c>
      <c r="C66" s="7">
        <v>35.57</v>
      </c>
      <c r="F66" s="2">
        <f t="shared" si="0"/>
        <v>406.4</v>
      </c>
      <c r="G66" s="2">
        <v>160</v>
      </c>
      <c r="J66" s="2">
        <v>25000</v>
      </c>
    </row>
    <row r="67" spans="2:7" ht="12.75">
      <c r="B67" s="2">
        <v>24</v>
      </c>
      <c r="C67" s="7">
        <v>38.81</v>
      </c>
      <c r="F67" s="2">
        <f t="shared" si="0"/>
        <v>431.8</v>
      </c>
      <c r="G67" s="2">
        <v>170</v>
      </c>
    </row>
    <row r="68" spans="2:7" ht="12.75">
      <c r="B68" s="2">
        <v>26</v>
      </c>
      <c r="C68" s="7">
        <v>42.04</v>
      </c>
      <c r="F68" s="2">
        <f t="shared" si="0"/>
        <v>457.2</v>
      </c>
      <c r="G68" s="2">
        <v>180</v>
      </c>
    </row>
    <row r="69" spans="2:7" ht="12.75">
      <c r="B69" s="2">
        <v>27</v>
      </c>
      <c r="C69" s="7">
        <v>43.66</v>
      </c>
      <c r="F69" s="2">
        <f t="shared" si="0"/>
        <v>482.6</v>
      </c>
      <c r="G69" s="2">
        <v>190</v>
      </c>
    </row>
    <row r="70" spans="2:7" ht="12.75">
      <c r="B70" s="2">
        <v>28</v>
      </c>
      <c r="C70" s="7">
        <v>45.28</v>
      </c>
      <c r="F70" s="2">
        <f t="shared" si="0"/>
        <v>508</v>
      </c>
      <c r="G70" s="2">
        <v>200</v>
      </c>
    </row>
    <row r="71" spans="2:7" ht="12.75">
      <c r="B71" s="2">
        <v>30</v>
      </c>
      <c r="C71" s="7">
        <v>48.51</v>
      </c>
      <c r="F71" s="2">
        <f t="shared" si="0"/>
        <v>533.4</v>
      </c>
      <c r="G71" s="2">
        <v>210</v>
      </c>
    </row>
    <row r="72" spans="2:7" ht="12.75">
      <c r="B72" s="2">
        <v>32</v>
      </c>
      <c r="C72" s="7">
        <v>51.74</v>
      </c>
      <c r="F72" s="2">
        <f t="shared" si="0"/>
        <v>558.8</v>
      </c>
      <c r="G72" s="2">
        <v>220</v>
      </c>
    </row>
    <row r="73" spans="2:7" ht="12.75">
      <c r="B73" s="2">
        <v>34</v>
      </c>
      <c r="C73" s="7">
        <v>54.98</v>
      </c>
      <c r="F73" s="2">
        <f t="shared" si="0"/>
        <v>584.2</v>
      </c>
      <c r="G73" s="2">
        <v>230</v>
      </c>
    </row>
    <row r="74" spans="2:7" ht="12.75">
      <c r="B74" s="2">
        <v>35</v>
      </c>
      <c r="C74" s="7">
        <v>56.6</v>
      </c>
      <c r="F74" s="2">
        <f t="shared" si="0"/>
        <v>609.6</v>
      </c>
      <c r="G74" s="2">
        <v>240</v>
      </c>
    </row>
    <row r="75" spans="2:7" ht="12.75">
      <c r="B75" s="2">
        <v>36</v>
      </c>
      <c r="C75" s="7">
        <v>58.21</v>
      </c>
      <c r="F75" s="2">
        <f t="shared" si="0"/>
        <v>635</v>
      </c>
      <c r="G75" s="2">
        <v>250</v>
      </c>
    </row>
    <row r="76" spans="2:7" ht="12.75">
      <c r="B76" s="2">
        <v>38</v>
      </c>
      <c r="C76" s="7">
        <v>61.45</v>
      </c>
      <c r="F76" s="2">
        <f t="shared" si="0"/>
        <v>660.4</v>
      </c>
      <c r="G76" s="2">
        <v>260</v>
      </c>
    </row>
    <row r="77" spans="2:7" ht="12.75">
      <c r="B77" s="2">
        <v>40</v>
      </c>
      <c r="C77" s="7">
        <v>64.68</v>
      </c>
      <c r="F77" s="2">
        <f t="shared" si="0"/>
        <v>685.8</v>
      </c>
      <c r="G77" s="2">
        <v>270</v>
      </c>
    </row>
    <row r="78" spans="2:7" ht="12.75">
      <c r="B78" s="2">
        <v>42</v>
      </c>
      <c r="C78" s="7">
        <v>67.91</v>
      </c>
      <c r="F78" s="2">
        <f t="shared" si="0"/>
        <v>762</v>
      </c>
      <c r="G78" s="2">
        <v>300</v>
      </c>
    </row>
    <row r="79" spans="2:7" ht="12.75">
      <c r="B79" s="2">
        <v>44</v>
      </c>
      <c r="C79" s="7">
        <v>71.15</v>
      </c>
      <c r="F79" s="2">
        <f t="shared" si="0"/>
        <v>1305.56</v>
      </c>
      <c r="G79" s="2">
        <v>514</v>
      </c>
    </row>
    <row r="80" spans="2:3" ht="12.75">
      <c r="B80" s="2">
        <v>48</v>
      </c>
      <c r="C80" s="7">
        <v>77.62</v>
      </c>
    </row>
    <row r="81" spans="2:3" ht="12.75">
      <c r="B81" s="2">
        <v>60</v>
      </c>
      <c r="C81" s="7">
        <v>97.02</v>
      </c>
    </row>
    <row r="82" spans="2:3" ht="12.75">
      <c r="B82" s="2">
        <v>72</v>
      </c>
      <c r="C82" s="7">
        <v>116.42</v>
      </c>
    </row>
  </sheetData>
  <sheetProtection/>
  <dataValidations count="4">
    <dataValidation type="list" allowBlank="1" showInputMessage="1" showErrorMessage="1" sqref="C6:C7">
      <formula1>$B$54:$B$82</formula1>
    </dataValidation>
    <dataValidation allowBlank="1" showInputMessage="1" showErrorMessage="1" prompt="enter the distance between the center of the gears in mm&#10;" sqref="C8"/>
    <dataValidation type="list" allowBlank="1" showInputMessage="1" showErrorMessage="1" sqref="C28">
      <formula1>$J$51:$J$65</formula1>
    </dataValidation>
    <dataValidation type="list" allowBlank="1" showInputMessage="1" showErrorMessage="1" sqref="C29">
      <formula1>$K$51:$K$52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L44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2" width="9.140625" style="2" customWidth="1"/>
    <col min="3" max="3" width="4.421875" style="2" customWidth="1"/>
    <col min="4" max="4" width="11.140625" style="2" customWidth="1"/>
    <col min="5" max="16384" width="9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spans="2:12" ht="12.75">
      <c r="B13" s="3"/>
      <c r="C13" s="3"/>
      <c r="D13" s="4" t="s">
        <v>72</v>
      </c>
      <c r="E13" s="5" t="s">
        <v>1</v>
      </c>
      <c r="F13" s="5" t="s">
        <v>2</v>
      </c>
      <c r="G13" s="5" t="s">
        <v>3</v>
      </c>
      <c r="H13" s="5" t="s">
        <v>4</v>
      </c>
      <c r="I13" s="5" t="s">
        <v>5</v>
      </c>
      <c r="J13" s="5" t="s">
        <v>6</v>
      </c>
      <c r="K13" s="5" t="s">
        <v>7</v>
      </c>
      <c r="L13" s="5" t="s">
        <v>73</v>
      </c>
    </row>
    <row r="14" spans="2:12" ht="12.75">
      <c r="B14" s="3"/>
      <c r="C14" s="3"/>
      <c r="D14" s="3"/>
      <c r="E14" s="6" t="s">
        <v>13</v>
      </c>
      <c r="F14" s="6" t="s">
        <v>13</v>
      </c>
      <c r="G14" s="6" t="s">
        <v>13</v>
      </c>
      <c r="H14" s="6" t="s">
        <v>13</v>
      </c>
      <c r="I14" s="6" t="s">
        <v>13</v>
      </c>
      <c r="J14" s="6" t="s">
        <v>13</v>
      </c>
      <c r="K14" s="6" t="s">
        <v>13</v>
      </c>
      <c r="L14" s="6" t="s">
        <v>74</v>
      </c>
    </row>
    <row r="15" spans="2:12" ht="12.75">
      <c r="B15" s="3"/>
      <c r="C15" s="3"/>
      <c r="D15" s="3"/>
      <c r="E15" s="6"/>
      <c r="F15" s="6"/>
      <c r="G15" s="6"/>
      <c r="H15" s="6"/>
      <c r="I15" s="6"/>
      <c r="J15" s="6"/>
      <c r="K15" s="6"/>
      <c r="L15" s="6"/>
    </row>
    <row r="16" spans="3:12" ht="12.75">
      <c r="C16" s="2" t="s">
        <v>11</v>
      </c>
      <c r="D16" s="2">
        <v>10</v>
      </c>
      <c r="E16" s="7">
        <v>15.66</v>
      </c>
      <c r="F16" s="7">
        <v>16.17</v>
      </c>
      <c r="G16" s="2">
        <v>23</v>
      </c>
      <c r="H16" s="8">
        <v>9.5</v>
      </c>
      <c r="I16" s="2">
        <v>14.3</v>
      </c>
      <c r="J16" s="2">
        <v>20</v>
      </c>
      <c r="K16" s="2" t="s">
        <v>12</v>
      </c>
      <c r="L16" s="2">
        <v>21</v>
      </c>
    </row>
    <row r="17" spans="3:12" ht="12.75">
      <c r="C17" s="2" t="s">
        <v>11</v>
      </c>
      <c r="D17" s="2">
        <v>11</v>
      </c>
      <c r="E17" s="7">
        <v>17.28</v>
      </c>
      <c r="F17" s="7">
        <v>17.79</v>
      </c>
      <c r="G17" s="2">
        <v>23</v>
      </c>
      <c r="H17" s="8">
        <v>9.5</v>
      </c>
      <c r="I17" s="2">
        <v>14.3</v>
      </c>
      <c r="J17" s="2">
        <v>20</v>
      </c>
      <c r="K17" s="2" t="s">
        <v>12</v>
      </c>
      <c r="L17" s="2">
        <v>23</v>
      </c>
    </row>
    <row r="18" spans="3:12" ht="12.75">
      <c r="C18" s="2" t="s">
        <v>11</v>
      </c>
      <c r="D18" s="2">
        <v>12</v>
      </c>
      <c r="E18" s="7">
        <v>18.9</v>
      </c>
      <c r="F18" s="7">
        <v>19.4</v>
      </c>
      <c r="G18" s="2">
        <v>25</v>
      </c>
      <c r="H18" s="8">
        <v>10</v>
      </c>
      <c r="I18" s="2">
        <v>14.3</v>
      </c>
      <c r="J18" s="2">
        <v>20</v>
      </c>
      <c r="K18" s="2" t="s">
        <v>12</v>
      </c>
      <c r="L18" s="2">
        <v>29</v>
      </c>
    </row>
    <row r="19" spans="3:12" ht="12.75">
      <c r="C19" s="2" t="s">
        <v>11</v>
      </c>
      <c r="D19" s="2">
        <v>13</v>
      </c>
      <c r="E19" s="7">
        <v>20.51</v>
      </c>
      <c r="F19" s="7">
        <v>21.02</v>
      </c>
      <c r="G19" s="2">
        <v>25</v>
      </c>
      <c r="H19" s="8">
        <v>10</v>
      </c>
      <c r="I19" s="2">
        <v>14.3</v>
      </c>
      <c r="J19" s="2">
        <v>20</v>
      </c>
      <c r="K19" s="2" t="s">
        <v>12</v>
      </c>
      <c r="L19" s="2">
        <v>36</v>
      </c>
    </row>
    <row r="20" spans="3:12" ht="12.75">
      <c r="C20" s="2" t="s">
        <v>11</v>
      </c>
      <c r="D20" s="2">
        <v>14</v>
      </c>
      <c r="E20" s="7">
        <v>22.13</v>
      </c>
      <c r="F20" s="7">
        <v>22.64</v>
      </c>
      <c r="G20" s="2">
        <v>28</v>
      </c>
      <c r="H20" s="8">
        <v>15</v>
      </c>
      <c r="I20" s="2">
        <v>14.3</v>
      </c>
      <c r="J20" s="2">
        <v>20</v>
      </c>
      <c r="K20" s="2" t="s">
        <v>12</v>
      </c>
      <c r="L20" s="2">
        <v>42</v>
      </c>
    </row>
    <row r="21" spans="3:12" ht="12.75">
      <c r="C21" s="2" t="s">
        <v>11</v>
      </c>
      <c r="D21" s="2">
        <v>15</v>
      </c>
      <c r="E21" s="7">
        <v>23.75</v>
      </c>
      <c r="F21" s="7">
        <v>24.26</v>
      </c>
      <c r="G21" s="2">
        <v>28</v>
      </c>
      <c r="H21" s="8">
        <v>15</v>
      </c>
      <c r="I21" s="2">
        <v>14.3</v>
      </c>
      <c r="J21" s="2">
        <v>20</v>
      </c>
      <c r="K21" s="2" t="s">
        <v>12</v>
      </c>
      <c r="L21" s="2">
        <v>50</v>
      </c>
    </row>
    <row r="22" spans="3:12" ht="12.75">
      <c r="C22" s="2" t="s">
        <v>11</v>
      </c>
      <c r="D22" s="2">
        <v>16</v>
      </c>
      <c r="E22" s="7">
        <v>25.36</v>
      </c>
      <c r="F22" s="7">
        <v>25.87</v>
      </c>
      <c r="G22" s="2">
        <v>32</v>
      </c>
      <c r="H22" s="8">
        <v>16</v>
      </c>
      <c r="I22" s="2">
        <v>14.3</v>
      </c>
      <c r="J22" s="2">
        <v>20</v>
      </c>
      <c r="K22" s="2" t="s">
        <v>12</v>
      </c>
      <c r="L22" s="2">
        <v>58</v>
      </c>
    </row>
    <row r="23" spans="3:12" ht="12.75">
      <c r="C23" s="2" t="s">
        <v>11</v>
      </c>
      <c r="D23" s="2">
        <v>17</v>
      </c>
      <c r="E23" s="7">
        <v>26.98</v>
      </c>
      <c r="F23" s="7">
        <v>27.49</v>
      </c>
      <c r="G23" s="2">
        <v>32</v>
      </c>
      <c r="H23" s="8">
        <v>20</v>
      </c>
      <c r="I23" s="2">
        <v>14.3</v>
      </c>
      <c r="J23" s="2">
        <v>20</v>
      </c>
      <c r="K23" s="2" t="s">
        <v>12</v>
      </c>
      <c r="L23" s="2">
        <v>71</v>
      </c>
    </row>
    <row r="24" spans="3:12" ht="12.75">
      <c r="C24" s="2" t="s">
        <v>11</v>
      </c>
      <c r="D24" s="2">
        <v>18</v>
      </c>
      <c r="E24" s="7">
        <v>28.6</v>
      </c>
      <c r="F24" s="7">
        <v>29.11</v>
      </c>
      <c r="G24" s="2">
        <v>35</v>
      </c>
      <c r="H24" s="8">
        <v>20</v>
      </c>
      <c r="I24" s="2">
        <v>14.3</v>
      </c>
      <c r="J24" s="2">
        <v>20</v>
      </c>
      <c r="K24" s="2" t="s">
        <v>12</v>
      </c>
      <c r="L24" s="2">
        <v>84</v>
      </c>
    </row>
    <row r="25" spans="3:12" ht="12.75">
      <c r="C25" s="2" t="s">
        <v>11</v>
      </c>
      <c r="D25" s="2">
        <v>19</v>
      </c>
      <c r="E25" s="7">
        <v>30.22</v>
      </c>
      <c r="F25" s="7">
        <v>30.72</v>
      </c>
      <c r="G25" s="2">
        <v>35</v>
      </c>
      <c r="H25" s="8">
        <v>20</v>
      </c>
      <c r="I25" s="2">
        <v>14.3</v>
      </c>
      <c r="J25" s="2">
        <v>22</v>
      </c>
      <c r="K25" s="2" t="s">
        <v>12</v>
      </c>
      <c r="L25" s="2">
        <v>87</v>
      </c>
    </row>
    <row r="26" spans="3:12" ht="12.75">
      <c r="C26" s="2" t="s">
        <v>11</v>
      </c>
      <c r="D26" s="2">
        <v>20</v>
      </c>
      <c r="E26" s="7">
        <v>31.83</v>
      </c>
      <c r="F26" s="7">
        <v>32.34</v>
      </c>
      <c r="G26" s="2">
        <v>38</v>
      </c>
      <c r="H26" s="8">
        <v>23.5</v>
      </c>
      <c r="I26" s="2">
        <v>14.3</v>
      </c>
      <c r="J26" s="2">
        <v>22</v>
      </c>
      <c r="K26" s="2" t="s">
        <v>12</v>
      </c>
      <c r="L26" s="2">
        <v>111</v>
      </c>
    </row>
    <row r="27" spans="3:12" ht="12.75">
      <c r="C27" s="2" t="s">
        <v>11</v>
      </c>
      <c r="D27" s="2">
        <v>21</v>
      </c>
      <c r="E27" s="7">
        <v>33.45</v>
      </c>
      <c r="F27" s="7">
        <v>33.96</v>
      </c>
      <c r="G27" s="2">
        <v>38</v>
      </c>
      <c r="H27" s="8">
        <v>23.5</v>
      </c>
      <c r="I27" s="2">
        <v>14.3</v>
      </c>
      <c r="J27" s="2">
        <v>22</v>
      </c>
      <c r="K27" s="2" t="s">
        <v>12</v>
      </c>
      <c r="L27" s="2">
        <v>111</v>
      </c>
    </row>
    <row r="28" spans="3:12" ht="12.75">
      <c r="C28" s="2" t="s">
        <v>11</v>
      </c>
      <c r="D28" s="2">
        <v>22</v>
      </c>
      <c r="E28" s="7">
        <v>35.07</v>
      </c>
      <c r="F28" s="7">
        <v>35.57</v>
      </c>
      <c r="G28" s="2">
        <v>41</v>
      </c>
      <c r="H28" s="8">
        <v>25</v>
      </c>
      <c r="I28" s="2">
        <v>14.3</v>
      </c>
      <c r="J28" s="2">
        <v>22</v>
      </c>
      <c r="K28" s="2">
        <v>6</v>
      </c>
      <c r="L28" s="2">
        <v>129</v>
      </c>
    </row>
    <row r="29" spans="3:12" ht="12.75">
      <c r="C29" s="2" t="s">
        <v>11</v>
      </c>
      <c r="D29" s="2">
        <v>24</v>
      </c>
      <c r="E29" s="7">
        <v>38.3</v>
      </c>
      <c r="F29" s="7">
        <v>38.81</v>
      </c>
      <c r="G29" s="2">
        <v>44</v>
      </c>
      <c r="H29" s="8">
        <v>30</v>
      </c>
      <c r="I29" s="2">
        <v>14.3</v>
      </c>
      <c r="J29" s="2">
        <v>22</v>
      </c>
      <c r="K29" s="2">
        <v>8</v>
      </c>
      <c r="L29" s="2">
        <v>161</v>
      </c>
    </row>
    <row r="30" spans="3:12" ht="12.75">
      <c r="C30" s="2" t="s">
        <v>11</v>
      </c>
      <c r="D30" s="2">
        <v>26</v>
      </c>
      <c r="E30" s="7">
        <v>41.53</v>
      </c>
      <c r="F30" s="7">
        <v>42.04</v>
      </c>
      <c r="G30" s="2">
        <v>48</v>
      </c>
      <c r="H30" s="8">
        <v>30</v>
      </c>
      <c r="I30" s="2">
        <v>14.3</v>
      </c>
      <c r="J30" s="2">
        <v>22</v>
      </c>
      <c r="K30" s="2">
        <v>8</v>
      </c>
      <c r="L30" s="2">
        <v>180</v>
      </c>
    </row>
    <row r="31" spans="3:12" ht="12.75">
      <c r="C31" s="2" t="s">
        <v>11</v>
      </c>
      <c r="D31" s="2">
        <v>27</v>
      </c>
      <c r="E31" s="7">
        <v>43.15</v>
      </c>
      <c r="F31" s="7">
        <v>43.66</v>
      </c>
      <c r="G31" s="2">
        <v>48</v>
      </c>
      <c r="H31" s="8">
        <v>30</v>
      </c>
      <c r="I31" s="2">
        <v>14.3</v>
      </c>
      <c r="J31" s="2">
        <v>22</v>
      </c>
      <c r="K31" s="2">
        <v>8</v>
      </c>
      <c r="L31" s="2">
        <v>199</v>
      </c>
    </row>
    <row r="32" spans="3:12" ht="12.75">
      <c r="C32" s="2" t="s">
        <v>11</v>
      </c>
      <c r="D32" s="2">
        <v>28</v>
      </c>
      <c r="E32" s="7">
        <v>44.77</v>
      </c>
      <c r="F32" s="7">
        <v>45.28</v>
      </c>
      <c r="G32" s="2">
        <v>51</v>
      </c>
      <c r="H32" s="8">
        <v>34</v>
      </c>
      <c r="I32" s="2">
        <v>14.3</v>
      </c>
      <c r="J32" s="2">
        <v>22</v>
      </c>
      <c r="K32" s="2">
        <v>8</v>
      </c>
      <c r="L32" s="2">
        <v>217</v>
      </c>
    </row>
    <row r="33" spans="3:12" ht="12.75">
      <c r="C33" s="2" t="s">
        <v>11</v>
      </c>
      <c r="D33" s="2">
        <v>30</v>
      </c>
      <c r="E33" s="7">
        <v>48</v>
      </c>
      <c r="F33" s="7">
        <v>48.51</v>
      </c>
      <c r="G33" s="2">
        <v>54</v>
      </c>
      <c r="H33" s="8">
        <v>38</v>
      </c>
      <c r="I33" s="2">
        <v>14.3</v>
      </c>
      <c r="J33" s="2">
        <v>22</v>
      </c>
      <c r="K33" s="2">
        <v>8</v>
      </c>
      <c r="L33" s="2">
        <v>253</v>
      </c>
    </row>
    <row r="34" spans="3:12" ht="12.75">
      <c r="C34" s="2" t="s">
        <v>11</v>
      </c>
      <c r="D34" s="2">
        <v>32</v>
      </c>
      <c r="E34" s="7">
        <v>51.24</v>
      </c>
      <c r="F34" s="7">
        <v>51.74</v>
      </c>
      <c r="G34" s="2">
        <v>57</v>
      </c>
      <c r="H34" s="8">
        <v>38</v>
      </c>
      <c r="I34" s="2">
        <v>14.3</v>
      </c>
      <c r="J34" s="2">
        <v>25</v>
      </c>
      <c r="K34" s="2">
        <v>8</v>
      </c>
      <c r="L34" s="2">
        <v>307</v>
      </c>
    </row>
    <row r="35" spans="3:12" ht="12.75">
      <c r="C35" s="2" t="s">
        <v>11</v>
      </c>
      <c r="D35" s="2">
        <v>34</v>
      </c>
      <c r="E35" s="7">
        <v>54.47</v>
      </c>
      <c r="F35" s="7">
        <v>54.98</v>
      </c>
      <c r="G35" s="2">
        <v>61</v>
      </c>
      <c r="H35" s="8">
        <v>38</v>
      </c>
      <c r="I35" s="2">
        <v>14.3</v>
      </c>
      <c r="J35" s="2">
        <v>25</v>
      </c>
      <c r="K35" s="2">
        <v>8</v>
      </c>
      <c r="L35" s="2">
        <v>339</v>
      </c>
    </row>
    <row r="36" spans="3:12" ht="12.75">
      <c r="C36" s="2" t="s">
        <v>11</v>
      </c>
      <c r="D36" s="2">
        <v>35</v>
      </c>
      <c r="E36" s="7">
        <v>56.09</v>
      </c>
      <c r="F36" s="7">
        <v>56.6</v>
      </c>
      <c r="G36" s="2">
        <v>61</v>
      </c>
      <c r="H36" s="8">
        <v>38</v>
      </c>
      <c r="I36" s="2">
        <v>14.3</v>
      </c>
      <c r="J36" s="2">
        <v>25</v>
      </c>
      <c r="K36" s="2">
        <v>8</v>
      </c>
      <c r="L36" s="2">
        <v>350</v>
      </c>
    </row>
    <row r="37" spans="3:12" ht="12.75">
      <c r="C37" s="2">
        <v>2</v>
      </c>
      <c r="D37" s="2">
        <v>36</v>
      </c>
      <c r="E37" s="7">
        <v>57.7</v>
      </c>
      <c r="F37" s="7">
        <v>58.21</v>
      </c>
      <c r="G37" s="2" t="s">
        <v>12</v>
      </c>
      <c r="H37" s="8">
        <v>45</v>
      </c>
      <c r="I37" s="2">
        <v>14.3</v>
      </c>
      <c r="J37" s="2">
        <v>25</v>
      </c>
      <c r="K37" s="2">
        <v>8</v>
      </c>
      <c r="L37" s="2">
        <v>142</v>
      </c>
    </row>
    <row r="38" spans="3:12" ht="12.75">
      <c r="C38" s="2">
        <v>2</v>
      </c>
      <c r="D38" s="2">
        <v>38</v>
      </c>
      <c r="E38" s="7">
        <v>60.94</v>
      </c>
      <c r="F38" s="7">
        <v>61.45</v>
      </c>
      <c r="G38" s="2" t="s">
        <v>12</v>
      </c>
      <c r="H38" s="8">
        <v>45</v>
      </c>
      <c r="I38" s="2">
        <v>14.3</v>
      </c>
      <c r="J38" s="2">
        <v>25</v>
      </c>
      <c r="K38" s="2">
        <v>8</v>
      </c>
      <c r="L38" s="2">
        <v>157</v>
      </c>
    </row>
    <row r="39" spans="3:12" ht="12.75">
      <c r="C39" s="2">
        <v>2</v>
      </c>
      <c r="D39" s="2">
        <v>40</v>
      </c>
      <c r="E39" s="7">
        <v>64.17</v>
      </c>
      <c r="F39" s="7">
        <v>64.68</v>
      </c>
      <c r="G39" s="2" t="s">
        <v>12</v>
      </c>
      <c r="H39" s="8">
        <v>45</v>
      </c>
      <c r="I39" s="2">
        <v>14.3</v>
      </c>
      <c r="J39" s="2">
        <v>25</v>
      </c>
      <c r="K39" s="2">
        <v>8</v>
      </c>
      <c r="L39" s="2">
        <v>165</v>
      </c>
    </row>
    <row r="40" spans="3:12" ht="12.75">
      <c r="C40" s="2">
        <v>2</v>
      </c>
      <c r="D40" s="2">
        <v>42</v>
      </c>
      <c r="E40" s="7">
        <v>67.41</v>
      </c>
      <c r="F40" s="7">
        <v>67.91</v>
      </c>
      <c r="G40" s="2" t="s">
        <v>12</v>
      </c>
      <c r="H40" s="8">
        <v>45</v>
      </c>
      <c r="I40" s="2">
        <v>14.3</v>
      </c>
      <c r="J40" s="2">
        <v>25</v>
      </c>
      <c r="K40" s="2">
        <v>8</v>
      </c>
      <c r="L40" s="2">
        <v>178</v>
      </c>
    </row>
    <row r="41" spans="3:12" ht="12.75">
      <c r="C41" s="2">
        <v>2</v>
      </c>
      <c r="D41" s="2">
        <v>44</v>
      </c>
      <c r="E41" s="7">
        <v>70.64</v>
      </c>
      <c r="F41" s="7">
        <v>71.15</v>
      </c>
      <c r="G41" s="2" t="s">
        <v>12</v>
      </c>
      <c r="H41" s="8">
        <v>45</v>
      </c>
      <c r="I41" s="2">
        <v>14.3</v>
      </c>
      <c r="J41" s="2">
        <v>25</v>
      </c>
      <c r="K41" s="2">
        <v>8</v>
      </c>
      <c r="L41" s="2">
        <v>193</v>
      </c>
    </row>
    <row r="42" spans="3:12" ht="12.75">
      <c r="C42" s="2">
        <v>3</v>
      </c>
      <c r="D42" s="2">
        <v>48</v>
      </c>
      <c r="E42" s="7">
        <v>77.11</v>
      </c>
      <c r="F42" s="7">
        <v>77.62</v>
      </c>
      <c r="G42" s="2" t="s">
        <v>12</v>
      </c>
      <c r="H42" s="8">
        <v>45</v>
      </c>
      <c r="I42" s="2">
        <v>14.3</v>
      </c>
      <c r="J42" s="2">
        <v>25</v>
      </c>
      <c r="K42" s="2">
        <v>10</v>
      </c>
      <c r="L42" s="2">
        <v>180</v>
      </c>
    </row>
    <row r="43" spans="3:12" ht="12.75">
      <c r="C43" s="2">
        <v>3</v>
      </c>
      <c r="D43" s="2">
        <v>60</v>
      </c>
      <c r="E43" s="7">
        <v>96.51</v>
      </c>
      <c r="F43" s="7">
        <v>97.02</v>
      </c>
      <c r="G43" s="2" t="s">
        <v>12</v>
      </c>
      <c r="H43" s="8">
        <v>45</v>
      </c>
      <c r="I43" s="2">
        <v>14.3</v>
      </c>
      <c r="J43" s="2">
        <v>25</v>
      </c>
      <c r="K43" s="2">
        <v>10</v>
      </c>
      <c r="L43" s="2">
        <v>213</v>
      </c>
    </row>
    <row r="44" spans="3:12" ht="12.75">
      <c r="C44" s="2">
        <v>3</v>
      </c>
      <c r="D44" s="2">
        <v>72</v>
      </c>
      <c r="E44" s="7">
        <v>115.92</v>
      </c>
      <c r="F44" s="7">
        <v>116.42</v>
      </c>
      <c r="G44" s="2" t="s">
        <v>12</v>
      </c>
      <c r="H44" s="8">
        <v>45</v>
      </c>
      <c r="I44" s="2">
        <v>14.3</v>
      </c>
      <c r="J44" s="2">
        <v>25</v>
      </c>
      <c r="K44" s="2">
        <v>10</v>
      </c>
      <c r="L44" s="2">
        <v>274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7:H41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9.140625" style="2" customWidth="1"/>
    <col min="2" max="2" width="12.00390625" style="2" customWidth="1"/>
    <col min="3" max="3" width="9.140625" style="2" customWidth="1"/>
    <col min="4" max="4" width="15.57421875" style="2" customWidth="1"/>
    <col min="5" max="5" width="11.8515625" style="2" customWidth="1"/>
    <col min="6" max="6" width="14.28125" style="2" customWidth="1"/>
    <col min="7" max="7" width="12.421875" style="2" customWidth="1"/>
    <col min="8" max="16384" width="9.140625" style="2" customWidth="1"/>
  </cols>
  <sheetData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7" spans="2:8" ht="12.75">
      <c r="B17" s="9"/>
      <c r="C17" s="9"/>
      <c r="D17" s="9"/>
      <c r="E17" s="9"/>
      <c r="F17" s="9"/>
      <c r="G17" s="9"/>
      <c r="H17" s="9"/>
    </row>
    <row r="18" spans="2:8" ht="12.75">
      <c r="B18" s="10"/>
      <c r="C18" s="10" t="s">
        <v>14</v>
      </c>
      <c r="D18" s="10" t="s">
        <v>70</v>
      </c>
      <c r="E18" s="10" t="s">
        <v>67</v>
      </c>
      <c r="F18" s="10" t="s">
        <v>68</v>
      </c>
      <c r="G18" s="10" t="s">
        <v>69</v>
      </c>
      <c r="H18" s="9"/>
    </row>
    <row r="19" spans="2:8" ht="12.75">
      <c r="B19" s="10" t="s">
        <v>8</v>
      </c>
      <c r="C19" s="10" t="s">
        <v>9</v>
      </c>
      <c r="D19" s="10" t="s">
        <v>9</v>
      </c>
      <c r="E19" s="10" t="s">
        <v>10</v>
      </c>
      <c r="F19" s="10" t="s">
        <v>9</v>
      </c>
      <c r="G19" s="10" t="s">
        <v>8</v>
      </c>
      <c r="H19" s="9"/>
    </row>
    <row r="20" spans="2:7" ht="12.75">
      <c r="B20" s="11"/>
      <c r="C20" s="2" t="s">
        <v>16</v>
      </c>
      <c r="D20" s="2">
        <v>6</v>
      </c>
      <c r="E20" s="7">
        <v>152.4</v>
      </c>
      <c r="F20" s="2">
        <v>30</v>
      </c>
      <c r="G20" s="2">
        <v>0.075</v>
      </c>
    </row>
    <row r="21" spans="2:7" ht="12.75">
      <c r="B21" s="11"/>
      <c r="C21" s="2" t="s">
        <v>17</v>
      </c>
      <c r="D21" s="2">
        <v>7</v>
      </c>
      <c r="E21" s="7">
        <v>177.8</v>
      </c>
      <c r="F21" s="2">
        <v>35</v>
      </c>
      <c r="G21" s="2">
        <v>0.075</v>
      </c>
    </row>
    <row r="22" spans="2:7" ht="12.75">
      <c r="B22" s="11"/>
      <c r="C22" s="2" t="s">
        <v>18</v>
      </c>
      <c r="D22" s="2">
        <v>8</v>
      </c>
      <c r="E22" s="7">
        <v>203.2</v>
      </c>
      <c r="F22" s="2">
        <v>40</v>
      </c>
      <c r="G22" s="2">
        <v>0.075</v>
      </c>
    </row>
    <row r="23" spans="2:7" ht="12.75">
      <c r="B23" s="11"/>
      <c r="C23" s="2" t="s">
        <v>19</v>
      </c>
      <c r="D23" s="2">
        <v>9</v>
      </c>
      <c r="E23" s="7">
        <v>228.6</v>
      </c>
      <c r="F23" s="2">
        <v>45</v>
      </c>
      <c r="G23" s="2">
        <v>0.075</v>
      </c>
    </row>
    <row r="24" spans="2:7" ht="12.75">
      <c r="B24" s="11"/>
      <c r="C24" s="2" t="s">
        <v>20</v>
      </c>
      <c r="D24" s="2">
        <v>10</v>
      </c>
      <c r="E24" s="7">
        <v>254</v>
      </c>
      <c r="F24" s="2">
        <v>50</v>
      </c>
      <c r="G24" s="2">
        <v>0.075</v>
      </c>
    </row>
    <row r="25" spans="2:7" ht="12.75">
      <c r="B25" s="11"/>
      <c r="C25" s="2" t="s">
        <v>21</v>
      </c>
      <c r="D25" s="2">
        <v>11</v>
      </c>
      <c r="E25" s="7">
        <v>279.4</v>
      </c>
      <c r="F25" s="2">
        <v>55</v>
      </c>
      <c r="G25" s="2">
        <v>0.075</v>
      </c>
    </row>
    <row r="26" spans="2:7" ht="12.75">
      <c r="B26" s="11"/>
      <c r="C26" s="2" t="s">
        <v>22</v>
      </c>
      <c r="D26" s="2">
        <v>12</v>
      </c>
      <c r="E26" s="7">
        <v>304.8</v>
      </c>
      <c r="F26" s="2">
        <v>60</v>
      </c>
      <c r="G26" s="2">
        <v>0.075</v>
      </c>
    </row>
    <row r="27" spans="2:7" ht="12.75">
      <c r="B27" s="11"/>
      <c r="C27" s="2" t="s">
        <v>23</v>
      </c>
      <c r="D27" s="2">
        <v>13</v>
      </c>
      <c r="E27" s="7">
        <v>330.2</v>
      </c>
      <c r="F27" s="2">
        <v>65</v>
      </c>
      <c r="G27" s="2">
        <v>0.075</v>
      </c>
    </row>
    <row r="28" spans="2:7" ht="12.75">
      <c r="B28" s="11"/>
      <c r="C28" s="2" t="s">
        <v>24</v>
      </c>
      <c r="D28" s="2">
        <v>14</v>
      </c>
      <c r="E28" s="7">
        <v>355.6</v>
      </c>
      <c r="F28" s="2">
        <v>70</v>
      </c>
      <c r="G28" s="2">
        <v>0.075</v>
      </c>
    </row>
    <row r="29" spans="2:7" ht="12.75">
      <c r="B29" s="11"/>
      <c r="C29" s="2" t="s">
        <v>25</v>
      </c>
      <c r="D29" s="2">
        <v>15</v>
      </c>
      <c r="E29" s="7">
        <v>381</v>
      </c>
      <c r="F29" s="2">
        <v>75</v>
      </c>
      <c r="G29" s="2">
        <v>0.075</v>
      </c>
    </row>
    <row r="30" spans="2:7" ht="12.75">
      <c r="B30" s="11"/>
      <c r="C30" s="2" t="s">
        <v>26</v>
      </c>
      <c r="D30" s="2">
        <v>16</v>
      </c>
      <c r="E30" s="7">
        <v>406.4</v>
      </c>
      <c r="F30" s="2">
        <v>80</v>
      </c>
      <c r="G30" s="2">
        <v>0.075</v>
      </c>
    </row>
    <row r="31" spans="2:7" ht="12.75">
      <c r="B31" s="11"/>
      <c r="C31" s="2" t="s">
        <v>27</v>
      </c>
      <c r="D31" s="2">
        <v>17</v>
      </c>
      <c r="E31" s="7">
        <v>431.8</v>
      </c>
      <c r="F31" s="2">
        <v>85</v>
      </c>
      <c r="G31" s="2">
        <v>0.075</v>
      </c>
    </row>
    <row r="32" spans="2:7" ht="12.75">
      <c r="B32" s="11"/>
      <c r="C32" s="2" t="s">
        <v>71</v>
      </c>
      <c r="D32" s="2">
        <v>17.8</v>
      </c>
      <c r="E32" s="7">
        <f>178*2.54</f>
        <v>452.12</v>
      </c>
      <c r="F32" s="2">
        <v>89</v>
      </c>
      <c r="G32" s="2">
        <v>0.075</v>
      </c>
    </row>
    <row r="33" spans="2:7" ht="12.75">
      <c r="B33" s="11"/>
      <c r="C33" s="2" t="s">
        <v>28</v>
      </c>
      <c r="D33" s="2">
        <v>18</v>
      </c>
      <c r="E33" s="7">
        <v>457.2</v>
      </c>
      <c r="F33" s="2">
        <v>90</v>
      </c>
      <c r="G33" s="2">
        <v>0.075</v>
      </c>
    </row>
    <row r="34" spans="2:7" ht="12.75">
      <c r="B34" s="11"/>
      <c r="C34" s="2" t="s">
        <v>29</v>
      </c>
      <c r="D34" s="2">
        <v>19</v>
      </c>
      <c r="E34" s="7">
        <v>482.6</v>
      </c>
      <c r="F34" s="2">
        <v>95</v>
      </c>
      <c r="G34" s="2">
        <v>0.075</v>
      </c>
    </row>
    <row r="35" spans="2:7" ht="12.75">
      <c r="B35" s="11"/>
      <c r="C35" s="2" t="s">
        <v>30</v>
      </c>
      <c r="D35" s="2">
        <v>20</v>
      </c>
      <c r="E35" s="7">
        <v>508</v>
      </c>
      <c r="F35" s="2">
        <v>100</v>
      </c>
      <c r="G35" s="2">
        <v>0.075</v>
      </c>
    </row>
    <row r="36" spans="2:7" ht="12.75">
      <c r="B36" s="11"/>
      <c r="C36" s="2" t="s">
        <v>31</v>
      </c>
      <c r="D36" s="2">
        <v>21</v>
      </c>
      <c r="E36" s="7">
        <v>533.4</v>
      </c>
      <c r="F36" s="2">
        <v>105</v>
      </c>
      <c r="G36" s="2">
        <v>0.075</v>
      </c>
    </row>
    <row r="37" spans="2:7" ht="12.75">
      <c r="B37" s="11"/>
      <c r="C37" s="2" t="s">
        <v>32</v>
      </c>
      <c r="D37" s="2">
        <v>22</v>
      </c>
      <c r="E37" s="7">
        <v>558.8</v>
      </c>
      <c r="F37" s="2">
        <v>110</v>
      </c>
      <c r="G37" s="2">
        <v>0.075</v>
      </c>
    </row>
    <row r="38" spans="2:7" ht="12.75">
      <c r="B38" s="11"/>
      <c r="C38" s="2" t="s">
        <v>33</v>
      </c>
      <c r="D38" s="2">
        <v>23</v>
      </c>
      <c r="E38" s="7">
        <v>584.2</v>
      </c>
      <c r="F38" s="2">
        <v>115</v>
      </c>
      <c r="G38" s="2">
        <v>0.075</v>
      </c>
    </row>
    <row r="39" spans="2:7" ht="12.75">
      <c r="B39" s="11"/>
      <c r="C39" s="2" t="s">
        <v>34</v>
      </c>
      <c r="D39" s="2">
        <v>24</v>
      </c>
      <c r="E39" s="7">
        <v>609.6</v>
      </c>
      <c r="F39" s="2">
        <v>120</v>
      </c>
      <c r="G39" s="2">
        <v>0.075</v>
      </c>
    </row>
    <row r="40" spans="2:7" ht="12.75">
      <c r="B40" s="11"/>
      <c r="C40" s="2" t="s">
        <v>35</v>
      </c>
      <c r="D40" s="2">
        <v>25</v>
      </c>
      <c r="E40" s="7">
        <v>635</v>
      </c>
      <c r="F40" s="2">
        <v>125</v>
      </c>
      <c r="G40" s="2">
        <v>0.075</v>
      </c>
    </row>
    <row r="41" spans="2:7" ht="12.75">
      <c r="B41" s="11"/>
      <c r="C41" s="2" t="s">
        <v>36</v>
      </c>
      <c r="D41" s="2">
        <v>26</v>
      </c>
      <c r="E41" s="7">
        <v>660.4</v>
      </c>
      <c r="F41" s="2">
        <v>130</v>
      </c>
      <c r="G41" s="2">
        <v>0.075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Sales</cp:lastModifiedBy>
  <dcterms:created xsi:type="dcterms:W3CDTF">1996-10-14T23:33:28Z</dcterms:created>
  <dcterms:modified xsi:type="dcterms:W3CDTF">2015-07-24T10:42:53Z</dcterms:modified>
  <cp:category/>
  <cp:version/>
  <cp:contentType/>
  <cp:contentStatus/>
</cp:coreProperties>
</file>